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2"/>
  <workbookPr defaultThemeVersion="166925"/>
  <mc:AlternateContent xmlns:mc="http://schemas.openxmlformats.org/markup-compatibility/2006">
    <mc:Choice Requires="x15">
      <x15ac:absPath xmlns:x15ac="http://schemas.microsoft.com/office/spreadsheetml/2010/11/ac" url="/Users/CharlesMoore1/Dropbox (SCC)/Campaigns/Coal/Just Transition or Just Talk?/"/>
    </mc:Choice>
  </mc:AlternateContent>
  <xr:revisionPtr revIDLastSave="0" documentId="13_ncr:1_{706119E5-589C-5844-8611-25CBD3693626}" xr6:coauthVersionLast="43" xr6:coauthVersionMax="43" xr10:uidLastSave="{00000000-0000-0000-0000-000000000000}"/>
  <bookViews>
    <workbookView xWindow="600" yWindow="460" windowWidth="27640" windowHeight="15880" activeTab="2" xr2:uid="{58587C38-7407-D149-B41F-2DC0649CEA02}"/>
  </bookViews>
  <sheets>
    <sheet name="Installed Coal Capacity" sheetId="2" r:id="rId1"/>
    <sheet name="Figure 1 &amp; 3" sheetId="4" r:id="rId2"/>
    <sheet name="NECP Coal Ranking" sheetId="3" r:id="rId3"/>
    <sheet name="Figure 4" sheetId="5" r:id="rId4"/>
    <sheet name="Figure 5" sheetId="6" r:id="rId5"/>
    <sheet name="Table 1" sheetId="7"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9" i="6" l="1"/>
  <c r="D3" i="7"/>
  <c r="D5" i="7"/>
  <c r="D6" i="7"/>
  <c r="D7" i="7"/>
  <c r="D8" i="7"/>
  <c r="D9" i="7"/>
  <c r="D10" i="7"/>
  <c r="D4" i="7"/>
  <c r="D9" i="6"/>
  <c r="E6" i="2"/>
  <c r="C24" i="2"/>
  <c r="E4" i="2"/>
  <c r="E20" i="2"/>
  <c r="E19" i="2"/>
  <c r="E12" i="2"/>
  <c r="E24" i="2" l="1"/>
</calcChain>
</file>

<file path=xl/sharedStrings.xml><?xml version="1.0" encoding="utf-8"?>
<sst xmlns="http://schemas.openxmlformats.org/spreadsheetml/2006/main" count="167" uniqueCount="60">
  <si>
    <t>Austria</t>
  </si>
  <si>
    <t>Bulgaria</t>
  </si>
  <si>
    <t>Czech Republic</t>
  </si>
  <si>
    <t>Germany</t>
  </si>
  <si>
    <t>Denmark</t>
  </si>
  <si>
    <t>Greece</t>
  </si>
  <si>
    <t>Spain</t>
  </si>
  <si>
    <t>Finland</t>
  </si>
  <si>
    <t>France</t>
  </si>
  <si>
    <t>Croatia</t>
  </si>
  <si>
    <t>Hungary</t>
  </si>
  <si>
    <t>Ireland</t>
  </si>
  <si>
    <t>Italy</t>
  </si>
  <si>
    <t>Netherlands</t>
  </si>
  <si>
    <t>Poland</t>
  </si>
  <si>
    <t>Portugal</t>
  </si>
  <si>
    <t>Romania</t>
  </si>
  <si>
    <t>Sweden</t>
  </si>
  <si>
    <t>Slovenia</t>
  </si>
  <si>
    <t>Slovakia</t>
  </si>
  <si>
    <t>United Kingdom</t>
  </si>
  <si>
    <t>No Data</t>
  </si>
  <si>
    <t>No data</t>
  </si>
  <si>
    <t>Czechia</t>
  </si>
  <si>
    <t>0-1.2</t>
  </si>
  <si>
    <t>2030 Installed Coal Capacity - Stated in the Draft NECP [Net GW]</t>
  </si>
  <si>
    <t>2030 NECP Installed Coal Capacity - Including Estimates of Missing Data [Net GW]</t>
  </si>
  <si>
    <t>No indication of any reduction in coal use in power generation, 2030 installed capacity set equal to the current installed coal capacity.</t>
  </si>
  <si>
    <t>Installed 2030 coal capcity is the recommendations from the Commission on ‘Growth, Structural Change and Employment'.</t>
  </si>
  <si>
    <t>Total</t>
  </si>
  <si>
    <t>N/A</t>
  </si>
  <si>
    <t>(Gross) installed capacity data is provided as a range - we have chosen the bottom of the range in our estimates.</t>
  </si>
  <si>
    <t>Notes on Installed Coal Capacity Estimates (where data on installed coal capcity is unavailable in the draft NECP). For additinoal details - please see the report text</t>
  </si>
  <si>
    <t>Current Installed Coal Cacity [Net GW]*</t>
  </si>
  <si>
    <t>Czechia**</t>
  </si>
  <si>
    <t>2030 electricity generation from coal data is provided in the darft NECP. The ratio of draft NECP 2030 (900 GWh) vs. 2018 (4920 GWh) electricity generation from coal is applied to the current installed coal capacity to forecast installed coal capacity in 2030.</t>
  </si>
  <si>
    <t>2030 electricity generation from coal data is provided in the darft NECP. The ratio of draft NECP 2030 (32444.6 GWh) vs. 2018 (41202 GWh) electricity generation from coal is applied to the current installed coal capacity to forecast installed coal capacity in 2030.</t>
  </si>
  <si>
    <t>** The current installed capacity figures include "Ledvice III NZ 660 Mwe" - which is marked as "construction" in the database, and officially in "test phase" but already running at high load. The official data for electricity generation from coal in 2018 is available here: https://www.eru.cz/zpravy-o-provozu-elektrizacni-soustavy#2018</t>
  </si>
  <si>
    <t>Hungary***</t>
  </si>
  <si>
    <r>
      <t xml:space="preserve">***The 2030 electricity generation from coal figures in Hungary’s draft NECP must be estimated from a chart. We have used a figure of 0.9 TWh in the analysis. 2018 electricity generation from coal figures are taken from Sandbag's </t>
    </r>
    <r>
      <rPr>
        <i/>
        <sz val="13"/>
        <color theme="1"/>
        <rFont val="Calibri"/>
        <family val="2"/>
        <scheme val="minor"/>
      </rPr>
      <t xml:space="preserve">State of the Europen Power Sector in 2018: </t>
    </r>
    <r>
      <rPr>
        <sz val="13"/>
        <color theme="1"/>
        <rFont val="Calibri"/>
        <family val="2"/>
        <scheme val="minor"/>
      </rPr>
      <t>https://sandbag.org.uk/project/power-2018/</t>
    </r>
  </si>
  <si>
    <t>Rank</t>
  </si>
  <si>
    <t>Country</t>
  </si>
  <si>
    <t>Stated Plan to Phase-Out Coal Over the NECP?</t>
  </si>
  <si>
    <t>NECP Phase-Out Date</t>
  </si>
  <si>
    <t>2019 Installed Coal Capacity [Net GW]</t>
  </si>
  <si>
    <t>Yes</t>
  </si>
  <si>
    <t>Vague</t>
  </si>
  <si>
    <t>No</t>
  </si>
  <si>
    <t>NECP 2030 Installed Coal Capacity [Net GW]*</t>
  </si>
  <si>
    <t>2019 Coal Capacity [Net GW]</t>
  </si>
  <si>
    <t>2030 Coal Capacity [Net GW]</t>
  </si>
  <si>
    <t xml:space="preserve">For further information on how these figures are calculated, please refer to the "Installed Coal Capacity" tab in this worksheet. </t>
  </si>
  <si>
    <t>Member State</t>
  </si>
  <si>
    <t xml:space="preserve">2019 Share of EU Installed Coal Capacity </t>
  </si>
  <si>
    <t>Other</t>
  </si>
  <si>
    <t xml:space="preserve">2030 Share (NECP) of EU Installed Coal Capacity </t>
  </si>
  <si>
    <t>Six Country Total</t>
  </si>
  <si>
    <t>Coal Emissions 2018 (Mt)</t>
  </si>
  <si>
    <t>EUA Price [EUR/tonne]</t>
  </si>
  <si>
    <t>*2019 installed capacity is sourced from the latest (11.03.19) version of the Europe Beyond Coal database - https://beyond-coal.eu/data/. Installed capacity is the sum of all units marked as "open" under the category "unit status (gross)", this includes plants which are marked as open in the database but sub-categorised as on standby or deactivated (BG - 0.5GW, CZ - 0.3GW, DE - 4.3GW, DK - 1.1GW, IT - 0.6 GW, HR - 0.1 GW, HU - 0.2GW, PL - 0.8GW, RO - 1.1GW). The figures in the database are provided as gross MW, a gross to net conversion factor of 92% is applied for units that commenced operation pre-1980, 94% for all other units.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</si>
</sst>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7" x14ac:knownFonts="1">
    <font>
      <sz val="12"/>
      <color theme="1"/>
      <name val="Calibri"/>
      <family val="2"/>
      <scheme val="minor"/>
    </font>
    <font>
      <sz val="12"/>
      <color theme="1"/>
      <name val="Calibri"/>
      <family val="2"/>
      <scheme val="minor"/>
    </font>
    <font>
      <b/>
      <sz val="12"/>
      <color theme="0"/>
      <name val="Calibri"/>
      <family val="2"/>
      <scheme val="minor"/>
    </font>
    <font>
      <b/>
      <sz val="13"/>
      <color theme="0"/>
      <name val="Calibri"/>
      <family val="2"/>
      <scheme val="minor"/>
    </font>
    <font>
      <sz val="13"/>
      <color theme="1"/>
      <name val="Calibri"/>
      <family val="2"/>
      <scheme val="minor"/>
    </font>
    <font>
      <b/>
      <sz val="13"/>
      <color theme="1"/>
      <name val="Calibri"/>
      <family val="2"/>
      <scheme val="minor"/>
    </font>
    <font>
      <i/>
      <sz val="13"/>
      <color theme="1"/>
      <name val="Calibri"/>
      <family val="2"/>
      <scheme val="minor"/>
    </font>
  </fonts>
  <fills count="10">
    <fill>
      <patternFill patternType="none"/>
    </fill>
    <fill>
      <patternFill patternType="gray125"/>
    </fill>
    <fill>
      <patternFill patternType="solid">
        <fgColor rgb="FF1155CC"/>
        <bgColor indexed="64"/>
      </patternFill>
    </fill>
    <fill>
      <patternFill patternType="solid">
        <fgColor rgb="FFD9EAD3"/>
        <bgColor indexed="64"/>
      </patternFill>
    </fill>
    <fill>
      <patternFill patternType="solid">
        <fgColor rgb="FFB6D7A8"/>
        <bgColor indexed="64"/>
      </patternFill>
    </fill>
    <fill>
      <patternFill patternType="solid">
        <fgColor rgb="FFFFE599"/>
        <bgColor indexed="64"/>
      </patternFill>
    </fill>
    <fill>
      <patternFill patternType="solid">
        <fgColor rgb="FFF9CB9C"/>
        <bgColor indexed="64"/>
      </patternFill>
    </fill>
    <fill>
      <patternFill patternType="solid">
        <fgColor rgb="FFF4CCCC"/>
        <bgColor indexed="64"/>
      </patternFill>
    </fill>
    <fill>
      <patternFill patternType="solid">
        <fgColor rgb="FFE06666"/>
        <bgColor indexed="64"/>
      </patternFill>
    </fill>
    <fill>
      <patternFill patternType="solid">
        <fgColor theme="9" tint="0.79998168889431442"/>
        <bgColor indexed="64"/>
      </patternFill>
    </fill>
  </fills>
  <borders count="27">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theme="0" tint="-0.499984740745262"/>
      </left>
      <right style="thin">
        <color theme="0" tint="-0.499984740745262"/>
      </right>
      <top style="thin">
        <color auto="1"/>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double">
        <color auto="1"/>
      </bottom>
      <diagonal/>
    </border>
    <border>
      <left style="thin">
        <color theme="0" tint="-0.499984740745262"/>
      </left>
      <right style="thin">
        <color theme="0" tint="-0.499984740745262"/>
      </right>
      <top style="double">
        <color auto="1"/>
      </top>
      <bottom style="thin">
        <color auto="1"/>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hair">
        <color auto="1"/>
      </left>
      <right style="hair">
        <color auto="1"/>
      </right>
      <top/>
      <bottom/>
      <diagonal/>
    </border>
    <border>
      <left style="hair">
        <color auto="1"/>
      </left>
      <right style="thin">
        <color auto="1"/>
      </right>
      <top/>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theme="0" tint="-0.499984740745262"/>
      </left>
      <right style="thin">
        <color auto="1"/>
      </right>
      <top style="thin">
        <color auto="1"/>
      </top>
      <bottom/>
      <diagonal/>
    </border>
    <border>
      <left style="thin">
        <color theme="0" tint="-0.499984740745262"/>
      </left>
      <right style="thin">
        <color auto="1"/>
      </right>
      <top/>
      <bottom/>
      <diagonal/>
    </border>
    <border>
      <left style="thin">
        <color theme="0" tint="-0.499984740745262"/>
      </left>
      <right style="thin">
        <color theme="0" tint="-0.499984740745262"/>
      </right>
      <top/>
      <bottom style="thin">
        <color auto="1"/>
      </bottom>
      <diagonal/>
    </border>
    <border>
      <left style="thin">
        <color theme="0" tint="-0.499984740745262"/>
      </left>
      <right style="thin">
        <color auto="1"/>
      </right>
      <top/>
      <bottom style="thin">
        <color auto="1"/>
      </bottom>
      <diagonal/>
    </border>
  </borders>
  <cellStyleXfs count="2">
    <xf numFmtId="0" fontId="0" fillId="0" borderId="0"/>
    <xf numFmtId="9" fontId="1" fillId="0" borderId="0" applyFont="0" applyFill="0" applyBorder="0" applyAlignment="0" applyProtection="0"/>
  </cellStyleXfs>
  <cellXfs count="72">
    <xf numFmtId="0" fontId="0" fillId="0" borderId="0" xfId="0"/>
    <xf numFmtId="164" fontId="0" fillId="0" borderId="0" xfId="0" applyNumberFormat="1"/>
    <xf numFmtId="0" fontId="0" fillId="0" borderId="5" xfId="0" applyBorder="1"/>
    <xf numFmtId="0" fontId="0" fillId="0" borderId="7" xfId="0" applyBorder="1"/>
    <xf numFmtId="0" fontId="4" fillId="0" borderId="5" xfId="0" applyFont="1" applyBorder="1"/>
    <xf numFmtId="164" fontId="4" fillId="0" borderId="13" xfId="0" applyNumberFormat="1" applyFont="1" applyBorder="1"/>
    <xf numFmtId="164" fontId="4" fillId="0" borderId="13" xfId="0" applyNumberFormat="1" applyFont="1" applyBorder="1" applyAlignment="1">
      <alignment horizontal="right"/>
    </xf>
    <xf numFmtId="0" fontId="4" fillId="0" borderId="6" xfId="0" applyFont="1" applyBorder="1"/>
    <xf numFmtId="164" fontId="4" fillId="0" borderId="14" xfId="0" applyNumberFormat="1" applyFont="1" applyBorder="1"/>
    <xf numFmtId="164" fontId="4" fillId="0" borderId="14" xfId="0" applyNumberFormat="1" applyFont="1" applyBorder="1" applyAlignment="1">
      <alignment horizontal="right"/>
    </xf>
    <xf numFmtId="164" fontId="4" fillId="0" borderId="15" xfId="0" applyNumberFormat="1" applyFont="1" applyBorder="1"/>
    <xf numFmtId="164" fontId="4" fillId="0" borderId="15" xfId="0" applyNumberFormat="1" applyFont="1" applyBorder="1" applyAlignment="1">
      <alignment horizontal="right"/>
    </xf>
    <xf numFmtId="1" fontId="5" fillId="0" borderId="11" xfId="0" applyNumberFormat="1" applyFont="1" applyBorder="1"/>
    <xf numFmtId="1" fontId="5" fillId="0" borderId="16" xfId="0" applyNumberFormat="1" applyFont="1" applyBorder="1" applyAlignment="1">
      <alignment horizontal="right"/>
    </xf>
    <xf numFmtId="0" fontId="4" fillId="0" borderId="12" xfId="0" applyFont="1" applyBorder="1"/>
    <xf numFmtId="0" fontId="3"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4" fillId="0" borderId="0" xfId="0" applyFont="1" applyFill="1" applyBorder="1"/>
    <xf numFmtId="0" fontId="5" fillId="0" borderId="0" xfId="0" applyFont="1" applyFill="1" applyBorder="1"/>
    <xf numFmtId="0" fontId="0" fillId="3" borderId="5" xfId="0" applyFill="1" applyBorder="1" applyAlignment="1">
      <alignment horizontal="center"/>
    </xf>
    <xf numFmtId="0" fontId="0" fillId="4" borderId="5" xfId="0" applyFill="1" applyBorder="1" applyAlignment="1">
      <alignment horizontal="center"/>
    </xf>
    <xf numFmtId="0" fontId="0" fillId="5" borderId="5" xfId="0" applyFill="1" applyBorder="1" applyAlignment="1">
      <alignment horizontal="center"/>
    </xf>
    <xf numFmtId="0" fontId="0" fillId="6" borderId="5" xfId="0" applyFill="1" applyBorder="1" applyAlignment="1">
      <alignment horizontal="center"/>
    </xf>
    <xf numFmtId="0" fontId="0" fillId="7" borderId="5" xfId="0" applyFill="1" applyBorder="1" applyAlignment="1">
      <alignment horizontal="center"/>
    </xf>
    <xf numFmtId="0" fontId="0" fillId="8" borderId="5" xfId="0" applyFill="1" applyBorder="1" applyAlignment="1">
      <alignment horizontal="center"/>
    </xf>
    <xf numFmtId="0" fontId="0" fillId="8" borderId="7" xfId="0" applyFill="1" applyBorder="1" applyAlignment="1">
      <alignment horizontal="center"/>
    </xf>
    <xf numFmtId="0" fontId="0" fillId="3" borderId="4" xfId="0"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19" xfId="0" applyFill="1" applyBorder="1" applyAlignment="1">
      <alignment horizontal="center"/>
    </xf>
    <xf numFmtId="0" fontId="0" fillId="3" borderId="20" xfId="0" applyFill="1" applyBorder="1" applyAlignment="1">
      <alignment horizontal="center"/>
    </xf>
    <xf numFmtId="0" fontId="0" fillId="4" borderId="19" xfId="0" applyFill="1" applyBorder="1" applyAlignment="1">
      <alignment horizontal="center"/>
    </xf>
    <xf numFmtId="0" fontId="0" fillId="4" borderId="20" xfId="0" applyFill="1" applyBorder="1" applyAlignment="1">
      <alignment horizontal="center"/>
    </xf>
    <xf numFmtId="0" fontId="0" fillId="5" borderId="19" xfId="0" applyFill="1" applyBorder="1" applyAlignment="1">
      <alignment horizontal="center"/>
    </xf>
    <xf numFmtId="0" fontId="0" fillId="5" borderId="20" xfId="0" applyFill="1" applyBorder="1" applyAlignment="1">
      <alignment horizontal="center"/>
    </xf>
    <xf numFmtId="0" fontId="0" fillId="6" borderId="19" xfId="0" applyFill="1" applyBorder="1" applyAlignment="1">
      <alignment horizontal="center"/>
    </xf>
    <xf numFmtId="0" fontId="0" fillId="6" borderId="20" xfId="0" applyFill="1" applyBorder="1" applyAlignment="1">
      <alignment horizontal="center"/>
    </xf>
    <xf numFmtId="0" fontId="0" fillId="7" borderId="19" xfId="0" applyFill="1" applyBorder="1" applyAlignment="1">
      <alignment horizontal="center"/>
    </xf>
    <xf numFmtId="0" fontId="0" fillId="7" borderId="20" xfId="0" applyFill="1" applyBorder="1" applyAlignment="1">
      <alignment horizontal="center"/>
    </xf>
    <xf numFmtId="0" fontId="0" fillId="8" borderId="19" xfId="0" applyFill="1" applyBorder="1" applyAlignment="1">
      <alignment horizontal="center"/>
    </xf>
    <xf numFmtId="0" fontId="0" fillId="8" borderId="20" xfId="0" applyFill="1" applyBorder="1" applyAlignment="1">
      <alignment horizontal="center"/>
    </xf>
    <xf numFmtId="0" fontId="0" fillId="8" borderId="21" xfId="0" applyFill="1" applyBorder="1" applyAlignment="1">
      <alignment horizontal="center"/>
    </xf>
    <xf numFmtId="0" fontId="0" fillId="8" borderId="22" xfId="0" applyFill="1" applyBorder="1" applyAlignment="1">
      <alignment horizontal="center"/>
    </xf>
    <xf numFmtId="164" fontId="4" fillId="0" borderId="23" xfId="0" applyNumberFormat="1" applyFont="1" applyBorder="1"/>
    <xf numFmtId="164" fontId="4" fillId="0" borderId="24" xfId="0" applyNumberFormat="1" applyFont="1" applyBorder="1"/>
    <xf numFmtId="0" fontId="4" fillId="0" borderId="7" xfId="0" applyFont="1" applyBorder="1"/>
    <xf numFmtId="164" fontId="4" fillId="0" borderId="25" xfId="0" applyNumberFormat="1" applyFont="1" applyBorder="1"/>
    <xf numFmtId="164" fontId="4" fillId="0" borderId="26" xfId="0" applyNumberFormat="1" applyFont="1" applyBorder="1"/>
    <xf numFmtId="9" fontId="4" fillId="0" borderId="13" xfId="1" applyFont="1" applyBorder="1"/>
    <xf numFmtId="9" fontId="4" fillId="0" borderId="14" xfId="1" applyFont="1" applyBorder="1"/>
    <xf numFmtId="9" fontId="4" fillId="0" borderId="25" xfId="1" applyFont="1" applyBorder="1"/>
    <xf numFmtId="9" fontId="4" fillId="0" borderId="23" xfId="1" applyFont="1" applyBorder="1"/>
    <xf numFmtId="9" fontId="4" fillId="0" borderId="24" xfId="1" applyFont="1" applyBorder="1"/>
    <xf numFmtId="0" fontId="0" fillId="0" borderId="9" xfId="0" applyBorder="1"/>
    <xf numFmtId="0" fontId="0" fillId="9" borderId="10" xfId="0" applyFill="1" applyBorder="1"/>
    <xf numFmtId="0" fontId="0" fillId="0" borderId="0" xfId="0" applyBorder="1" applyAlignment="1">
      <alignment horizontal="center"/>
    </xf>
    <xf numFmtId="0" fontId="0" fillId="0" borderId="6" xfId="0" applyBorder="1" applyAlignment="1">
      <alignment horizontal="center"/>
    </xf>
    <xf numFmtId="3" fontId="0" fillId="0" borderId="6" xfId="0" applyNumberFormat="1" applyBorder="1" applyAlignment="1">
      <alignment horizontal="center"/>
    </xf>
    <xf numFmtId="0" fontId="0" fillId="0" borderId="3" xfId="0" applyBorder="1" applyAlignment="1">
      <alignment horizontal="center"/>
    </xf>
    <xf numFmtId="0" fontId="0" fillId="0" borderId="8" xfId="0" applyBorder="1" applyAlignment="1">
      <alignment horizontal="center"/>
    </xf>
    <xf numFmtId="0" fontId="2" fillId="2" borderId="9"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0" fillId="0" borderId="5" xfId="0" applyFont="1" applyBorder="1"/>
    <xf numFmtId="164" fontId="0" fillId="0" borderId="14" xfId="0" applyNumberFormat="1" applyFont="1" applyBorder="1"/>
    <xf numFmtId="164" fontId="0" fillId="0" borderId="24" xfId="0" applyNumberFormat="1" applyFont="1" applyBorder="1"/>
    <xf numFmtId="0" fontId="0" fillId="0" borderId="2" xfId="0" applyFont="1" applyFill="1" applyBorder="1"/>
    <xf numFmtId="164" fontId="0" fillId="0" borderId="2" xfId="0" applyNumberFormat="1" applyFont="1" applyBorder="1"/>
    <xf numFmtId="164" fontId="4" fillId="0" borderId="24" xfId="0" applyNumberFormat="1" applyFont="1" applyBorder="1" applyAlignment="1">
      <alignment horizontal="center"/>
    </xf>
    <xf numFmtId="9" fontId="4" fillId="0" borderId="24" xfId="1" applyNumberFormat="1" applyFont="1" applyBorder="1"/>
    <xf numFmtId="165" fontId="0" fillId="0" borderId="0" xfId="0" applyNumberFormat="1"/>
  </cellXfs>
  <cellStyles count="2">
    <cellStyle name="Normal" xfId="0" builtinId="0"/>
    <cellStyle name="Percent" xfId="1" builtinId="5"/>
  </cellStyles>
  <dxfs count="0"/>
  <tableStyles count="0" defaultTableStyle="TableStyleMedium2" defaultPivotStyle="PivotStyleLight16"/>
  <colors>
    <mruColors>
      <color rgb="FFE06666"/>
      <color rgb="FFF4CCCC"/>
      <color rgb="FFF9CB9C"/>
      <color rgb="FFFFE599"/>
      <color rgb="FFB6D7A8"/>
      <color rgb="FFD9EAD3"/>
      <color rgb="FF1155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5035A-4D7C-A446-8575-A8BC749C06C4}">
  <dimension ref="B2:F30"/>
  <sheetViews>
    <sheetView topLeftCell="A2" workbookViewId="0">
      <selection activeCell="E24" sqref="E24"/>
    </sheetView>
  </sheetViews>
  <sheetFormatPr baseColWidth="10" defaultRowHeight="16" x14ac:dyDescent="0.2"/>
  <cols>
    <col min="2" max="2" width="15.83203125" customWidth="1"/>
    <col min="3" max="3" width="15.1640625" customWidth="1"/>
    <col min="4" max="4" width="21.1640625" customWidth="1"/>
    <col min="5" max="5" width="25.83203125" customWidth="1"/>
    <col min="6" max="6" width="233.33203125" customWidth="1"/>
  </cols>
  <sheetData>
    <row r="2" spans="2:6" ht="83" customHeight="1" x14ac:dyDescent="0.2">
      <c r="B2" s="15"/>
      <c r="C2" s="16" t="s">
        <v>33</v>
      </c>
      <c r="D2" s="16" t="s">
        <v>25</v>
      </c>
      <c r="E2" s="16" t="s">
        <v>26</v>
      </c>
      <c r="F2" s="17" t="s">
        <v>32</v>
      </c>
    </row>
    <row r="3" spans="2:6" ht="17" x14ac:dyDescent="0.2">
      <c r="B3" s="4" t="s">
        <v>0</v>
      </c>
      <c r="C3" s="5">
        <v>0.56211999999999995</v>
      </c>
      <c r="D3" s="6">
        <v>0</v>
      </c>
      <c r="E3" s="5">
        <v>0</v>
      </c>
      <c r="F3" s="7"/>
    </row>
    <row r="4" spans="2:6" ht="17" x14ac:dyDescent="0.2">
      <c r="B4" s="4" t="s">
        <v>1</v>
      </c>
      <c r="C4" s="8">
        <v>4.682360000000001</v>
      </c>
      <c r="D4" s="9" t="s">
        <v>21</v>
      </c>
      <c r="E4" s="8">
        <f>C4</f>
        <v>4.682360000000001</v>
      </c>
      <c r="F4" s="7" t="s">
        <v>27</v>
      </c>
    </row>
    <row r="5" spans="2:6" ht="17" x14ac:dyDescent="0.2">
      <c r="B5" s="4" t="s">
        <v>9</v>
      </c>
      <c r="C5" s="8">
        <v>0.31239999999999996</v>
      </c>
      <c r="D5" s="9">
        <v>0.19</v>
      </c>
      <c r="E5" s="8">
        <v>0.19</v>
      </c>
      <c r="F5" s="7"/>
    </row>
    <row r="6" spans="2:6" ht="17" x14ac:dyDescent="0.2">
      <c r="B6" s="4" t="s">
        <v>34</v>
      </c>
      <c r="C6" s="8">
        <v>9.2092380000000009</v>
      </c>
      <c r="D6" s="9" t="s">
        <v>21</v>
      </c>
      <c r="E6" s="8">
        <f>(32444.6/41202)*C6</f>
        <v>7.251833484170672</v>
      </c>
      <c r="F6" s="7" t="s">
        <v>36</v>
      </c>
    </row>
    <row r="7" spans="2:6" ht="17" x14ac:dyDescent="0.2">
      <c r="B7" s="4" t="s">
        <v>4</v>
      </c>
      <c r="C7" s="8">
        <v>2.6222600000000003</v>
      </c>
      <c r="D7" s="9">
        <v>0</v>
      </c>
      <c r="E7" s="8">
        <v>0</v>
      </c>
      <c r="F7" s="7"/>
    </row>
    <row r="8" spans="2:6" ht="17" x14ac:dyDescent="0.2">
      <c r="B8" s="4" t="s">
        <v>7</v>
      </c>
      <c r="C8" s="8">
        <v>1.9577452173913041</v>
      </c>
      <c r="D8" s="9">
        <v>0</v>
      </c>
      <c r="E8" s="8">
        <v>0</v>
      </c>
      <c r="F8" s="7"/>
    </row>
    <row r="9" spans="2:6" ht="17" x14ac:dyDescent="0.2">
      <c r="B9" s="4" t="s">
        <v>8</v>
      </c>
      <c r="C9" s="8">
        <v>3.0456408695652173</v>
      </c>
      <c r="D9" s="9">
        <v>0</v>
      </c>
      <c r="E9" s="8">
        <v>0</v>
      </c>
      <c r="F9" s="7"/>
    </row>
    <row r="10" spans="2:6" ht="17" x14ac:dyDescent="0.2">
      <c r="B10" s="4" t="s">
        <v>3</v>
      </c>
      <c r="C10" s="8">
        <v>44.389593043478264</v>
      </c>
      <c r="D10" s="9" t="s">
        <v>21</v>
      </c>
      <c r="E10" s="8">
        <v>17</v>
      </c>
      <c r="F10" s="7" t="s">
        <v>28</v>
      </c>
    </row>
    <row r="11" spans="2:6" ht="17" x14ac:dyDescent="0.2">
      <c r="B11" s="4" t="s">
        <v>5</v>
      </c>
      <c r="C11" s="8">
        <v>4.0945</v>
      </c>
      <c r="D11" s="9">
        <v>2.7</v>
      </c>
      <c r="E11" s="8">
        <v>2.7</v>
      </c>
      <c r="F11" s="7"/>
    </row>
    <row r="12" spans="2:6" ht="17" x14ac:dyDescent="0.2">
      <c r="B12" s="4" t="s">
        <v>38</v>
      </c>
      <c r="C12" s="8">
        <v>1.04328</v>
      </c>
      <c r="D12" s="9" t="s">
        <v>21</v>
      </c>
      <c r="E12" s="8">
        <f>(0.9/4.92)*C12</f>
        <v>0.19084390243902438</v>
      </c>
      <c r="F12" s="7" t="s">
        <v>35</v>
      </c>
    </row>
    <row r="13" spans="2:6" ht="17" x14ac:dyDescent="0.2">
      <c r="B13" s="4" t="s">
        <v>11</v>
      </c>
      <c r="C13" s="8">
        <v>0.86009999999999986</v>
      </c>
      <c r="D13" s="9">
        <v>0</v>
      </c>
      <c r="E13" s="8">
        <v>0</v>
      </c>
      <c r="F13" s="7"/>
    </row>
    <row r="14" spans="2:6" ht="17" x14ac:dyDescent="0.2">
      <c r="B14" s="4" t="s">
        <v>12</v>
      </c>
      <c r="C14" s="8">
        <v>8.0583399999999994</v>
      </c>
      <c r="D14" s="9">
        <v>0</v>
      </c>
      <c r="E14" s="8">
        <v>0</v>
      </c>
      <c r="F14" s="7"/>
    </row>
    <row r="15" spans="2:6" ht="17" x14ac:dyDescent="0.2">
      <c r="B15" s="4" t="s">
        <v>13</v>
      </c>
      <c r="C15" s="8">
        <v>4.8328260869565209</v>
      </c>
      <c r="D15" s="9">
        <v>0</v>
      </c>
      <c r="E15" s="8">
        <v>0</v>
      </c>
      <c r="F15" s="7"/>
    </row>
    <row r="16" spans="2:6" ht="17" x14ac:dyDescent="0.2">
      <c r="B16" s="4" t="s">
        <v>14</v>
      </c>
      <c r="C16" s="8">
        <v>26.939542799999998</v>
      </c>
      <c r="D16" s="9">
        <v>22.9</v>
      </c>
      <c r="E16" s="8">
        <v>22.9</v>
      </c>
      <c r="F16" s="7"/>
    </row>
    <row r="17" spans="2:6" ht="17" x14ac:dyDescent="0.2">
      <c r="B17" s="4" t="s">
        <v>15</v>
      </c>
      <c r="C17" s="8">
        <v>1.8595652173913038</v>
      </c>
      <c r="D17" s="9">
        <v>0</v>
      </c>
      <c r="E17" s="8">
        <v>0</v>
      </c>
      <c r="F17" s="7"/>
    </row>
    <row r="18" spans="2:6" ht="17" x14ac:dyDescent="0.2">
      <c r="B18" s="4" t="s">
        <v>16</v>
      </c>
      <c r="C18" s="8">
        <v>5.4960000000000004</v>
      </c>
      <c r="D18" s="9">
        <v>3.2</v>
      </c>
      <c r="E18" s="8">
        <v>3.2</v>
      </c>
      <c r="F18" s="7"/>
    </row>
    <row r="19" spans="2:6" ht="17" x14ac:dyDescent="0.2">
      <c r="B19" s="4" t="s">
        <v>19</v>
      </c>
      <c r="C19" s="8">
        <v>0.63936000000000004</v>
      </c>
      <c r="D19" s="9" t="s">
        <v>22</v>
      </c>
      <c r="E19" s="8">
        <f>C19</f>
        <v>0.63936000000000004</v>
      </c>
      <c r="F19" s="7" t="s">
        <v>27</v>
      </c>
    </row>
    <row r="20" spans="2:6" ht="17" x14ac:dyDescent="0.2">
      <c r="B20" s="4" t="s">
        <v>18</v>
      </c>
      <c r="C20" s="8">
        <v>0.99648000000000003</v>
      </c>
      <c r="D20" s="9" t="s">
        <v>22</v>
      </c>
      <c r="E20" s="8">
        <f>C20</f>
        <v>0.99648000000000003</v>
      </c>
      <c r="F20" s="7" t="s">
        <v>27</v>
      </c>
    </row>
    <row r="21" spans="2:6" ht="17" x14ac:dyDescent="0.2">
      <c r="B21" s="4" t="s">
        <v>6</v>
      </c>
      <c r="C21" s="8">
        <v>9.4319284000000003</v>
      </c>
      <c r="D21" s="9" t="s">
        <v>24</v>
      </c>
      <c r="E21" s="8">
        <v>0</v>
      </c>
      <c r="F21" s="7" t="s">
        <v>31</v>
      </c>
    </row>
    <row r="22" spans="2:6" ht="17" x14ac:dyDescent="0.2">
      <c r="B22" s="4" t="s">
        <v>17</v>
      </c>
      <c r="C22" s="8">
        <v>0.13282608695652173</v>
      </c>
      <c r="D22" s="9">
        <v>0</v>
      </c>
      <c r="E22" s="8">
        <v>0</v>
      </c>
      <c r="F22" s="7"/>
    </row>
    <row r="23" spans="2:6" ht="18" thickBot="1" x14ac:dyDescent="0.25">
      <c r="B23" s="4" t="s">
        <v>20</v>
      </c>
      <c r="C23" s="10">
        <v>11.638987826086955</v>
      </c>
      <c r="D23" s="11">
        <v>0</v>
      </c>
      <c r="E23" s="10">
        <v>0</v>
      </c>
      <c r="F23" s="7"/>
    </row>
    <row r="24" spans="2:6" ht="18" thickTop="1" x14ac:dyDescent="0.2">
      <c r="B24" s="12" t="s">
        <v>29</v>
      </c>
      <c r="C24" s="13">
        <f>SUM(C3:C23)</f>
        <v>142.80509354782609</v>
      </c>
      <c r="D24" s="13" t="s">
        <v>30</v>
      </c>
      <c r="E24" s="13">
        <f t="shared" ref="E24" si="0">SUM(E3:E23)</f>
        <v>59.750877386609702</v>
      </c>
      <c r="F24" s="14"/>
    </row>
    <row r="26" spans="2:6" ht="17" x14ac:dyDescent="0.2">
      <c r="B26" s="18" t="s">
        <v>59</v>
      </c>
    </row>
    <row r="27" spans="2:6" ht="17" x14ac:dyDescent="0.2">
      <c r="B27" s="18" t="s">
        <v>37</v>
      </c>
    </row>
    <row r="28" spans="2:6" ht="17" x14ac:dyDescent="0.2">
      <c r="B28" s="18" t="s">
        <v>39</v>
      </c>
    </row>
    <row r="30" spans="2:6" ht="17" x14ac:dyDescent="0.2">
      <c r="B30" s="19"/>
    </row>
  </sheetData>
  <sortState xmlns:xlrd2="http://schemas.microsoft.com/office/spreadsheetml/2017/richdata2" ref="B3:C23">
    <sortCondition ref="B3:B23"/>
  </sortState>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801CF-3F1B-034B-9F90-5E3E8442BF30}">
  <dimension ref="B2:E25"/>
  <sheetViews>
    <sheetView workbookViewId="0">
      <selection activeCell="G16" sqref="G16"/>
    </sheetView>
  </sheetViews>
  <sheetFormatPr baseColWidth="10" defaultRowHeight="16" x14ac:dyDescent="0.2"/>
  <cols>
    <col min="2" max="2" width="16.1640625" customWidth="1"/>
    <col min="3" max="3" width="11.83203125" customWidth="1"/>
    <col min="4" max="4" width="12.1640625" customWidth="1"/>
  </cols>
  <sheetData>
    <row r="2" spans="2:4" ht="89" customHeight="1" x14ac:dyDescent="0.2">
      <c r="B2" s="15" t="s">
        <v>52</v>
      </c>
      <c r="C2" s="16" t="s">
        <v>49</v>
      </c>
      <c r="D2" s="17" t="s">
        <v>50</v>
      </c>
    </row>
    <row r="3" spans="2:4" ht="17" x14ac:dyDescent="0.2">
      <c r="B3" s="4" t="s">
        <v>0</v>
      </c>
      <c r="C3" s="5">
        <v>0.56211999999999995</v>
      </c>
      <c r="D3" s="44">
        <v>0</v>
      </c>
    </row>
    <row r="4" spans="2:4" ht="17" x14ac:dyDescent="0.2">
      <c r="B4" s="4" t="s">
        <v>1</v>
      </c>
      <c r="C4" s="8">
        <v>4.682360000000001</v>
      </c>
      <c r="D4" s="45">
        <v>4.682360000000001</v>
      </c>
    </row>
    <row r="5" spans="2:4" ht="17" x14ac:dyDescent="0.2">
      <c r="B5" s="4" t="s">
        <v>9</v>
      </c>
      <c r="C5" s="8">
        <v>0.31239999999999996</v>
      </c>
      <c r="D5" s="45">
        <v>0.19</v>
      </c>
    </row>
    <row r="6" spans="2:4" ht="17" x14ac:dyDescent="0.2">
      <c r="B6" s="4" t="s">
        <v>23</v>
      </c>
      <c r="C6" s="8">
        <v>9.2092380000000009</v>
      </c>
      <c r="D6" s="45">
        <v>7.251833484170672</v>
      </c>
    </row>
    <row r="7" spans="2:4" ht="17" x14ac:dyDescent="0.2">
      <c r="B7" s="4" t="s">
        <v>4</v>
      </c>
      <c r="C7" s="8">
        <v>2.6222600000000003</v>
      </c>
      <c r="D7" s="45">
        <v>0</v>
      </c>
    </row>
    <row r="8" spans="2:4" ht="17" x14ac:dyDescent="0.2">
      <c r="B8" s="4" t="s">
        <v>7</v>
      </c>
      <c r="C8" s="8">
        <v>1.9577452173913041</v>
      </c>
      <c r="D8" s="45">
        <v>0</v>
      </c>
    </row>
    <row r="9" spans="2:4" ht="17" x14ac:dyDescent="0.2">
      <c r="B9" s="4" t="s">
        <v>8</v>
      </c>
      <c r="C9" s="8">
        <v>3.0456408695652173</v>
      </c>
      <c r="D9" s="45">
        <v>0</v>
      </c>
    </row>
    <row r="10" spans="2:4" ht="17" x14ac:dyDescent="0.2">
      <c r="B10" s="4" t="s">
        <v>3</v>
      </c>
      <c r="C10" s="8">
        <v>44.389593043478264</v>
      </c>
      <c r="D10" s="45">
        <v>17</v>
      </c>
    </row>
    <row r="11" spans="2:4" ht="17" x14ac:dyDescent="0.2">
      <c r="B11" s="4" t="s">
        <v>5</v>
      </c>
      <c r="C11" s="8">
        <v>4.0945</v>
      </c>
      <c r="D11" s="45">
        <v>2.7</v>
      </c>
    </row>
    <row r="12" spans="2:4" ht="17" x14ac:dyDescent="0.2">
      <c r="B12" s="4" t="s">
        <v>10</v>
      </c>
      <c r="C12" s="8">
        <v>1.04328</v>
      </c>
      <c r="D12" s="45">
        <v>0.19084390243902438</v>
      </c>
    </row>
    <row r="13" spans="2:4" ht="17" x14ac:dyDescent="0.2">
      <c r="B13" s="4" t="s">
        <v>11</v>
      </c>
      <c r="C13" s="8">
        <v>0.86009999999999986</v>
      </c>
      <c r="D13" s="45">
        <v>0</v>
      </c>
    </row>
    <row r="14" spans="2:4" ht="17" x14ac:dyDescent="0.2">
      <c r="B14" s="4" t="s">
        <v>12</v>
      </c>
      <c r="C14" s="8">
        <v>8.0583399999999994</v>
      </c>
      <c r="D14" s="45">
        <v>0</v>
      </c>
    </row>
    <row r="15" spans="2:4" ht="17" x14ac:dyDescent="0.2">
      <c r="B15" s="4" t="s">
        <v>13</v>
      </c>
      <c r="C15" s="8">
        <v>4.8328260869565209</v>
      </c>
      <c r="D15" s="45">
        <v>0</v>
      </c>
    </row>
    <row r="16" spans="2:4" ht="17" x14ac:dyDescent="0.2">
      <c r="B16" s="4" t="s">
        <v>14</v>
      </c>
      <c r="C16" s="8">
        <v>26.939542799999998</v>
      </c>
      <c r="D16" s="45">
        <v>22.9</v>
      </c>
    </row>
    <row r="17" spans="2:5" ht="17" x14ac:dyDescent="0.2">
      <c r="B17" s="4" t="s">
        <v>15</v>
      </c>
      <c r="C17" s="8">
        <v>1.8595652173913038</v>
      </c>
      <c r="D17" s="45">
        <v>0</v>
      </c>
    </row>
    <row r="18" spans="2:5" ht="17" x14ac:dyDescent="0.2">
      <c r="B18" s="4" t="s">
        <v>16</v>
      </c>
      <c r="C18" s="8">
        <v>5.4960000000000004</v>
      </c>
      <c r="D18" s="45">
        <v>3.2</v>
      </c>
      <c r="E18" s="1"/>
    </row>
    <row r="19" spans="2:5" ht="17" x14ac:dyDescent="0.2">
      <c r="B19" s="4" t="s">
        <v>19</v>
      </c>
      <c r="C19" s="8">
        <v>0.63936000000000004</v>
      </c>
      <c r="D19" s="45">
        <v>0.63936000000000004</v>
      </c>
    </row>
    <row r="20" spans="2:5" ht="17" x14ac:dyDescent="0.2">
      <c r="B20" s="4" t="s">
        <v>18</v>
      </c>
      <c r="C20" s="8">
        <v>0.99648000000000003</v>
      </c>
      <c r="D20" s="45">
        <v>0.99648000000000003</v>
      </c>
    </row>
    <row r="21" spans="2:5" ht="17" x14ac:dyDescent="0.2">
      <c r="B21" s="4" t="s">
        <v>6</v>
      </c>
      <c r="C21" s="8">
        <v>9.4319284000000003</v>
      </c>
      <c r="D21" s="69" t="s">
        <v>24</v>
      </c>
    </row>
    <row r="22" spans="2:5" ht="17" x14ac:dyDescent="0.2">
      <c r="B22" s="4" t="s">
        <v>17</v>
      </c>
      <c r="C22" s="8">
        <v>0.13282608695652173</v>
      </c>
      <c r="D22" s="45">
        <v>0</v>
      </c>
    </row>
    <row r="23" spans="2:5" ht="17" x14ac:dyDescent="0.2">
      <c r="B23" s="46" t="s">
        <v>20</v>
      </c>
      <c r="C23" s="47">
        <v>11.638987826086955</v>
      </c>
      <c r="D23" s="48">
        <v>0</v>
      </c>
    </row>
    <row r="25" spans="2:5" ht="17" x14ac:dyDescent="0.2">
      <c r="B25" s="18" t="s">
        <v>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AB9F2-EE7D-6440-9F0F-62ABA46104EE}">
  <dimension ref="B2:H23"/>
  <sheetViews>
    <sheetView tabSelected="1" workbookViewId="0">
      <selection activeCell="J20" sqref="J20"/>
    </sheetView>
  </sheetViews>
  <sheetFormatPr baseColWidth="10" defaultRowHeight="16" x14ac:dyDescent="0.2"/>
  <cols>
    <col min="3" max="3" width="15.5" customWidth="1"/>
    <col min="4" max="4" width="18.1640625" customWidth="1"/>
    <col min="5" max="5" width="13" customWidth="1"/>
    <col min="6" max="6" width="15.5" customWidth="1"/>
    <col min="7" max="7" width="14.1640625" customWidth="1"/>
  </cols>
  <sheetData>
    <row r="2" spans="2:8" ht="93" customHeight="1" x14ac:dyDescent="0.2">
      <c r="B2" s="15" t="s">
        <v>40</v>
      </c>
      <c r="C2" s="16" t="s">
        <v>41</v>
      </c>
      <c r="D2" s="16" t="s">
        <v>42</v>
      </c>
      <c r="E2" s="16" t="s">
        <v>43</v>
      </c>
      <c r="F2" s="16" t="s">
        <v>44</v>
      </c>
      <c r="G2" s="17" t="s">
        <v>48</v>
      </c>
    </row>
    <row r="3" spans="2:8" x14ac:dyDescent="0.2">
      <c r="B3" s="27">
        <v>1</v>
      </c>
      <c r="C3" s="28" t="s">
        <v>8</v>
      </c>
      <c r="D3" s="28" t="s">
        <v>45</v>
      </c>
      <c r="E3" s="28">
        <v>2022</v>
      </c>
      <c r="F3" s="28">
        <v>3</v>
      </c>
      <c r="G3" s="29">
        <v>0</v>
      </c>
      <c r="H3" s="1"/>
    </row>
    <row r="4" spans="2:8" x14ac:dyDescent="0.2">
      <c r="B4" s="20">
        <v>2</v>
      </c>
      <c r="C4" s="30" t="s">
        <v>11</v>
      </c>
      <c r="D4" s="30" t="s">
        <v>45</v>
      </c>
      <c r="E4" s="30">
        <v>2025</v>
      </c>
      <c r="F4" s="30">
        <v>0.9</v>
      </c>
      <c r="G4" s="31">
        <v>0</v>
      </c>
      <c r="H4" s="1"/>
    </row>
    <row r="5" spans="2:8" x14ac:dyDescent="0.2">
      <c r="B5" s="20">
        <v>3</v>
      </c>
      <c r="C5" s="30" t="s">
        <v>12</v>
      </c>
      <c r="D5" s="30" t="s">
        <v>45</v>
      </c>
      <c r="E5" s="30">
        <v>2025</v>
      </c>
      <c r="F5" s="30">
        <v>8.1</v>
      </c>
      <c r="G5" s="31">
        <v>0</v>
      </c>
      <c r="H5" s="1"/>
    </row>
    <row r="6" spans="2:8" x14ac:dyDescent="0.2">
      <c r="B6" s="20">
        <v>4</v>
      </c>
      <c r="C6" s="30" t="s">
        <v>13</v>
      </c>
      <c r="D6" s="30" t="s">
        <v>45</v>
      </c>
      <c r="E6" s="30">
        <v>2029</v>
      </c>
      <c r="F6" s="30">
        <v>4.8</v>
      </c>
      <c r="G6" s="31">
        <v>0</v>
      </c>
      <c r="H6" s="1"/>
    </row>
    <row r="7" spans="2:8" x14ac:dyDescent="0.2">
      <c r="B7" s="20">
        <v>5</v>
      </c>
      <c r="C7" s="30" t="s">
        <v>7</v>
      </c>
      <c r="D7" s="30" t="s">
        <v>45</v>
      </c>
      <c r="E7" s="30">
        <v>2029</v>
      </c>
      <c r="F7" s="30">
        <v>2</v>
      </c>
      <c r="G7" s="31">
        <v>0</v>
      </c>
      <c r="H7" s="1"/>
    </row>
    <row r="8" spans="2:8" x14ac:dyDescent="0.2">
      <c r="B8" s="20">
        <v>6</v>
      </c>
      <c r="C8" s="30" t="s">
        <v>15</v>
      </c>
      <c r="D8" s="30" t="s">
        <v>45</v>
      </c>
      <c r="E8" s="30">
        <v>2030</v>
      </c>
      <c r="F8" s="30">
        <v>1.9</v>
      </c>
      <c r="G8" s="31">
        <v>0</v>
      </c>
      <c r="H8" s="1"/>
    </row>
    <row r="9" spans="2:8" x14ac:dyDescent="0.2">
      <c r="B9" s="20">
        <v>7</v>
      </c>
      <c r="C9" s="30" t="s">
        <v>4</v>
      </c>
      <c r="D9" s="30" t="s">
        <v>45</v>
      </c>
      <c r="E9" s="30">
        <v>2030</v>
      </c>
      <c r="F9" s="30">
        <v>2.6</v>
      </c>
      <c r="G9" s="31">
        <v>0</v>
      </c>
      <c r="H9" s="1"/>
    </row>
    <row r="10" spans="2:8" x14ac:dyDescent="0.2">
      <c r="B10" s="20">
        <v>8</v>
      </c>
      <c r="C10" s="30" t="s">
        <v>0</v>
      </c>
      <c r="D10" s="30" t="s">
        <v>45</v>
      </c>
      <c r="E10" s="30" t="s">
        <v>46</v>
      </c>
      <c r="F10" s="30">
        <v>0.6</v>
      </c>
      <c r="G10" s="31">
        <v>0</v>
      </c>
      <c r="H10" s="1"/>
    </row>
    <row r="11" spans="2:8" x14ac:dyDescent="0.2">
      <c r="B11" s="21">
        <v>9</v>
      </c>
      <c r="C11" s="32" t="s">
        <v>20</v>
      </c>
      <c r="D11" s="32" t="s">
        <v>47</v>
      </c>
      <c r="E11" s="32" t="s">
        <v>30</v>
      </c>
      <c r="F11" s="32">
        <v>11.6</v>
      </c>
      <c r="G11" s="33">
        <v>0</v>
      </c>
      <c r="H11" s="1"/>
    </row>
    <row r="12" spans="2:8" x14ac:dyDescent="0.2">
      <c r="B12" s="21">
        <v>10</v>
      </c>
      <c r="C12" s="32" t="s">
        <v>17</v>
      </c>
      <c r="D12" s="32" t="s">
        <v>47</v>
      </c>
      <c r="E12" s="32" t="s">
        <v>30</v>
      </c>
      <c r="F12" s="32">
        <v>0.1</v>
      </c>
      <c r="G12" s="33">
        <v>0</v>
      </c>
      <c r="H12" s="1"/>
    </row>
    <row r="13" spans="2:8" x14ac:dyDescent="0.2">
      <c r="B13" s="22">
        <v>11</v>
      </c>
      <c r="C13" s="34" t="s">
        <v>6</v>
      </c>
      <c r="D13" s="34" t="s">
        <v>47</v>
      </c>
      <c r="E13" s="34" t="s">
        <v>30</v>
      </c>
      <c r="F13" s="34">
        <v>9.4</v>
      </c>
      <c r="G13" s="35" t="s">
        <v>24</v>
      </c>
      <c r="H13" s="1"/>
    </row>
    <row r="14" spans="2:8" x14ac:dyDescent="0.2">
      <c r="B14" s="22">
        <v>12</v>
      </c>
      <c r="C14" s="34" t="s">
        <v>10</v>
      </c>
      <c r="D14" s="34" t="s">
        <v>47</v>
      </c>
      <c r="E14" s="34" t="s">
        <v>30</v>
      </c>
      <c r="F14" s="34">
        <v>1</v>
      </c>
      <c r="G14" s="35">
        <v>0.2</v>
      </c>
      <c r="H14" s="1"/>
    </row>
    <row r="15" spans="2:8" x14ac:dyDescent="0.2">
      <c r="B15" s="23">
        <v>13</v>
      </c>
      <c r="C15" s="36" t="s">
        <v>9</v>
      </c>
      <c r="D15" s="36" t="s">
        <v>47</v>
      </c>
      <c r="E15" s="36" t="s">
        <v>30</v>
      </c>
      <c r="F15" s="36">
        <v>0.3</v>
      </c>
      <c r="G15" s="37">
        <v>0.2</v>
      </c>
      <c r="H15" s="1"/>
    </row>
    <row r="16" spans="2:8" x14ac:dyDescent="0.2">
      <c r="B16" s="23">
        <v>14</v>
      </c>
      <c r="C16" s="36" t="s">
        <v>19</v>
      </c>
      <c r="D16" s="36" t="s">
        <v>47</v>
      </c>
      <c r="E16" s="36" t="s">
        <v>30</v>
      </c>
      <c r="F16" s="36">
        <v>0.6</v>
      </c>
      <c r="G16" s="37">
        <v>0.6</v>
      </c>
      <c r="H16" s="1"/>
    </row>
    <row r="17" spans="2:8" x14ac:dyDescent="0.2">
      <c r="B17" s="23">
        <v>15</v>
      </c>
      <c r="C17" s="36" t="s">
        <v>18</v>
      </c>
      <c r="D17" s="36" t="s">
        <v>47</v>
      </c>
      <c r="E17" s="36" t="s">
        <v>30</v>
      </c>
      <c r="F17" s="36">
        <v>1</v>
      </c>
      <c r="G17" s="37">
        <v>1</v>
      </c>
      <c r="H17" s="1"/>
    </row>
    <row r="18" spans="2:8" x14ac:dyDescent="0.2">
      <c r="B18" s="24">
        <v>16</v>
      </c>
      <c r="C18" s="38" t="s">
        <v>5</v>
      </c>
      <c r="D18" s="38" t="s">
        <v>47</v>
      </c>
      <c r="E18" s="38" t="s">
        <v>30</v>
      </c>
      <c r="F18" s="38">
        <v>4.0999999999999996</v>
      </c>
      <c r="G18" s="39">
        <v>2.7</v>
      </c>
      <c r="H18" s="1"/>
    </row>
    <row r="19" spans="2:8" x14ac:dyDescent="0.2">
      <c r="B19" s="24">
        <v>17</v>
      </c>
      <c r="C19" s="38" t="s">
        <v>16</v>
      </c>
      <c r="D19" s="38" t="s">
        <v>47</v>
      </c>
      <c r="E19" s="38" t="s">
        <v>30</v>
      </c>
      <c r="F19" s="38">
        <v>5.5</v>
      </c>
      <c r="G19" s="39">
        <v>3.2</v>
      </c>
      <c r="H19" s="1"/>
    </row>
    <row r="20" spans="2:8" x14ac:dyDescent="0.2">
      <c r="B20" s="24">
        <v>18</v>
      </c>
      <c r="C20" s="38" t="s">
        <v>1</v>
      </c>
      <c r="D20" s="38" t="s">
        <v>47</v>
      </c>
      <c r="E20" s="38" t="s">
        <v>30</v>
      </c>
      <c r="F20" s="38">
        <v>4.7</v>
      </c>
      <c r="G20" s="39">
        <v>4.7</v>
      </c>
      <c r="H20" s="1"/>
    </row>
    <row r="21" spans="2:8" x14ac:dyDescent="0.2">
      <c r="B21" s="24">
        <v>19</v>
      </c>
      <c r="C21" s="38" t="s">
        <v>23</v>
      </c>
      <c r="D21" s="38" t="s">
        <v>47</v>
      </c>
      <c r="E21" s="38" t="s">
        <v>30</v>
      </c>
      <c r="F21" s="38">
        <v>9.1999999999999993</v>
      </c>
      <c r="G21" s="39">
        <v>7.3</v>
      </c>
      <c r="H21" s="1"/>
    </row>
    <row r="22" spans="2:8" x14ac:dyDescent="0.2">
      <c r="B22" s="25">
        <v>20</v>
      </c>
      <c r="C22" s="40" t="s">
        <v>3</v>
      </c>
      <c r="D22" s="40" t="s">
        <v>47</v>
      </c>
      <c r="E22" s="40" t="s">
        <v>30</v>
      </c>
      <c r="F22" s="40">
        <v>44.4</v>
      </c>
      <c r="G22" s="41">
        <v>17</v>
      </c>
      <c r="H22" s="1"/>
    </row>
    <row r="23" spans="2:8" x14ac:dyDescent="0.2">
      <c r="B23" s="26">
        <v>21</v>
      </c>
      <c r="C23" s="42" t="s">
        <v>14</v>
      </c>
      <c r="D23" s="42" t="s">
        <v>47</v>
      </c>
      <c r="E23" s="42" t="s">
        <v>30</v>
      </c>
      <c r="F23" s="42">
        <v>26.9</v>
      </c>
      <c r="G23" s="43">
        <v>22.9</v>
      </c>
      <c r="H23"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3CEC6-5284-3A4F-910F-9A6DB49C15B3}">
  <dimension ref="B2:H14"/>
  <sheetViews>
    <sheetView workbookViewId="0">
      <selection activeCell="J9" sqref="J9"/>
    </sheetView>
  </sheetViews>
  <sheetFormatPr baseColWidth="10" defaultRowHeight="16" x14ac:dyDescent="0.2"/>
  <cols>
    <col min="2" max="2" width="17.83203125" customWidth="1"/>
    <col min="3" max="3" width="16.33203125" customWidth="1"/>
    <col min="4" max="4" width="15.83203125" customWidth="1"/>
  </cols>
  <sheetData>
    <row r="2" spans="2:8" ht="83" customHeight="1" x14ac:dyDescent="0.2">
      <c r="B2" s="15" t="s">
        <v>52</v>
      </c>
      <c r="C2" s="16" t="s">
        <v>53</v>
      </c>
      <c r="D2" s="16" t="s">
        <v>55</v>
      </c>
    </row>
    <row r="3" spans="2:8" ht="17" x14ac:dyDescent="0.2">
      <c r="B3" s="4" t="s">
        <v>14</v>
      </c>
      <c r="C3" s="49">
        <v>0.18864553168741016</v>
      </c>
      <c r="D3" s="52">
        <v>0.38325797045336674</v>
      </c>
      <c r="H3" s="71"/>
    </row>
    <row r="4" spans="2:8" ht="17" x14ac:dyDescent="0.2">
      <c r="B4" s="4" t="s">
        <v>23</v>
      </c>
      <c r="C4" s="50">
        <v>6.4488161950020245E-2</v>
      </c>
      <c r="D4" s="53">
        <v>0.12136781586065586</v>
      </c>
      <c r="H4" s="71"/>
    </row>
    <row r="5" spans="2:8" ht="17" x14ac:dyDescent="0.2">
      <c r="B5" s="4" t="s">
        <v>1</v>
      </c>
      <c r="C5" s="50">
        <v>3.278846631917829E-2</v>
      </c>
      <c r="D5" s="53">
        <v>7.8364707010132165E-2</v>
      </c>
      <c r="H5" s="71"/>
    </row>
    <row r="6" spans="2:8" ht="17" x14ac:dyDescent="0.2">
      <c r="B6" s="4" t="s">
        <v>3</v>
      </c>
      <c r="C6" s="50">
        <v>0.31084040450288269</v>
      </c>
      <c r="D6" s="53">
        <v>0.28451465055490105</v>
      </c>
      <c r="H6" s="71"/>
    </row>
    <row r="7" spans="2:8" ht="17" x14ac:dyDescent="0.2">
      <c r="B7" s="4" t="s">
        <v>16</v>
      </c>
      <c r="C7" s="50">
        <v>3.8486022196115605E-2</v>
      </c>
      <c r="D7" s="70">
        <v>5.3555698927981385E-2</v>
      </c>
      <c r="H7" s="71"/>
    </row>
    <row r="8" spans="2:8" ht="17" x14ac:dyDescent="0.2">
      <c r="B8" s="4" t="s">
        <v>5</v>
      </c>
      <c r="C8" s="50">
        <v>2.867194648507921E-2</v>
      </c>
      <c r="D8" s="70">
        <v>4.5187620970484288E-2</v>
      </c>
      <c r="H8" s="71"/>
    </row>
    <row r="9" spans="2:8" ht="17" x14ac:dyDescent="0.2">
      <c r="B9" s="4" t="s">
        <v>6</v>
      </c>
      <c r="C9" s="50">
        <v>6.6047562910220736E-2</v>
      </c>
      <c r="D9" s="53">
        <v>0</v>
      </c>
      <c r="H9" s="71"/>
    </row>
    <row r="10" spans="2:8" ht="17" x14ac:dyDescent="0.2">
      <c r="B10" s="4" t="s">
        <v>20</v>
      </c>
      <c r="C10" s="50">
        <v>8.1502609864465406E-2</v>
      </c>
      <c r="D10" s="53">
        <v>0</v>
      </c>
      <c r="H10" s="71"/>
    </row>
    <row r="11" spans="2:8" ht="17" x14ac:dyDescent="0.2">
      <c r="B11" s="4" t="s">
        <v>13</v>
      </c>
      <c r="C11" s="50">
        <v>3.3842112818881949E-2</v>
      </c>
      <c r="D11" s="53">
        <v>0</v>
      </c>
      <c r="H11" s="71"/>
    </row>
    <row r="12" spans="2:8" ht="17" x14ac:dyDescent="0.2">
      <c r="B12" s="4" t="s">
        <v>12</v>
      </c>
      <c r="C12" s="50">
        <v>5.6428939611325724E-2</v>
      </c>
      <c r="D12" s="53">
        <v>0</v>
      </c>
      <c r="H12" s="71"/>
    </row>
    <row r="13" spans="2:8" ht="17" x14ac:dyDescent="0.2">
      <c r="B13" s="46" t="s">
        <v>54</v>
      </c>
      <c r="C13" s="51">
        <v>9.8258241654419987E-2</v>
      </c>
      <c r="D13" s="51">
        <v>3.3751536222478506E-2</v>
      </c>
      <c r="H13" s="71"/>
    </row>
    <row r="14" spans="2:8" x14ac:dyDescent="0.2">
      <c r="H14" s="7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F99C4-B133-5A44-AEEC-1067289FA823}">
  <dimension ref="B2:D9"/>
  <sheetViews>
    <sheetView workbookViewId="0">
      <selection activeCell="H14" sqref="H14"/>
    </sheetView>
  </sheetViews>
  <sheetFormatPr baseColWidth="10" defaultRowHeight="16" x14ac:dyDescent="0.2"/>
  <cols>
    <col min="2" max="2" width="16.83203125" customWidth="1"/>
  </cols>
  <sheetData>
    <row r="2" spans="2:4" ht="51" x14ac:dyDescent="0.2">
      <c r="B2" s="61" t="s">
        <v>52</v>
      </c>
      <c r="C2" s="62" t="s">
        <v>49</v>
      </c>
      <c r="D2" s="63" t="s">
        <v>50</v>
      </c>
    </row>
    <row r="3" spans="2:4" x14ac:dyDescent="0.2">
      <c r="B3" s="64" t="s">
        <v>23</v>
      </c>
      <c r="C3" s="65">
        <v>9.2092380000000009</v>
      </c>
      <c r="D3" s="66">
        <v>7.251833484170672</v>
      </c>
    </row>
    <row r="4" spans="2:4" x14ac:dyDescent="0.2">
      <c r="B4" s="64" t="s">
        <v>5</v>
      </c>
      <c r="C4" s="65">
        <v>4.0945</v>
      </c>
      <c r="D4" s="66">
        <v>2.7</v>
      </c>
    </row>
    <row r="5" spans="2:4" x14ac:dyDescent="0.2">
      <c r="B5" s="64" t="s">
        <v>14</v>
      </c>
      <c r="C5" s="65">
        <v>26.939542799999998</v>
      </c>
      <c r="D5" s="66">
        <v>22.9</v>
      </c>
    </row>
    <row r="6" spans="2:4" x14ac:dyDescent="0.2">
      <c r="B6" s="64" t="s">
        <v>16</v>
      </c>
      <c r="C6" s="65">
        <v>5.4960000000000004</v>
      </c>
      <c r="D6" s="66">
        <v>3.2</v>
      </c>
    </row>
    <row r="7" spans="2:4" x14ac:dyDescent="0.2">
      <c r="B7" s="64" t="s">
        <v>19</v>
      </c>
      <c r="C7" s="65">
        <v>0.63936000000000004</v>
      </c>
      <c r="D7" s="66">
        <v>0.63936000000000004</v>
      </c>
    </row>
    <row r="8" spans="2:4" x14ac:dyDescent="0.2">
      <c r="B8" s="64" t="s">
        <v>18</v>
      </c>
      <c r="C8" s="65">
        <v>0.99648000000000003</v>
      </c>
      <c r="D8" s="66">
        <v>0.99648000000000003</v>
      </c>
    </row>
    <row r="9" spans="2:4" x14ac:dyDescent="0.2">
      <c r="B9" s="67" t="s">
        <v>56</v>
      </c>
      <c r="C9" s="68">
        <f>SUM(C3:C8)</f>
        <v>47.375120800000005</v>
      </c>
      <c r="D9" s="68">
        <f>SUM(D3:D8)</f>
        <v>37.687673484170674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99127-3072-2F42-A901-B7D9A012B4D8}">
  <dimension ref="B1:D10"/>
  <sheetViews>
    <sheetView workbookViewId="0">
      <selection activeCell="G14" sqref="G14"/>
    </sheetView>
  </sheetViews>
  <sheetFormatPr baseColWidth="10" defaultRowHeight="16" x14ac:dyDescent="0.2"/>
  <cols>
    <col min="2" max="2" width="20.5" customWidth="1"/>
    <col min="3" max="3" width="22.33203125" customWidth="1"/>
    <col min="4" max="4" width="19.6640625" customWidth="1"/>
  </cols>
  <sheetData>
    <row r="1" spans="2:4" x14ac:dyDescent="0.2">
      <c r="B1" s="54" t="s">
        <v>58</v>
      </c>
      <c r="C1" s="55">
        <v>27</v>
      </c>
    </row>
    <row r="3" spans="2:4" ht="55" customHeight="1" x14ac:dyDescent="0.2">
      <c r="B3" s="15" t="s">
        <v>52</v>
      </c>
      <c r="C3" s="16" t="s">
        <v>57</v>
      </c>
      <c r="D3" s="17" t="str">
        <f>"Annual Carbon Costs at "&amp;$C$1&amp;" EUR/tonne [EUR Million]"</f>
        <v>Annual Carbon Costs at 27 EUR/tonne [EUR Million]</v>
      </c>
    </row>
    <row r="4" spans="2:4" x14ac:dyDescent="0.2">
      <c r="B4" s="2" t="s">
        <v>1</v>
      </c>
      <c r="C4" s="56">
        <v>25</v>
      </c>
      <c r="D4" s="57">
        <f>C4*$C$1</f>
        <v>675</v>
      </c>
    </row>
    <row r="5" spans="2:4" x14ac:dyDescent="0.2">
      <c r="B5" s="2" t="s">
        <v>2</v>
      </c>
      <c r="C5" s="56">
        <v>46</v>
      </c>
      <c r="D5" s="58">
        <f t="shared" ref="D5:D10" si="0">C5*$C$1</f>
        <v>1242</v>
      </c>
    </row>
    <row r="6" spans="2:4" x14ac:dyDescent="0.2">
      <c r="B6" s="2" t="s">
        <v>5</v>
      </c>
      <c r="C6" s="56">
        <v>24</v>
      </c>
      <c r="D6" s="57">
        <f t="shared" si="0"/>
        <v>648</v>
      </c>
    </row>
    <row r="7" spans="2:4" x14ac:dyDescent="0.2">
      <c r="B7" s="2" t="s">
        <v>14</v>
      </c>
      <c r="C7" s="56">
        <v>128</v>
      </c>
      <c r="D7" s="58">
        <f t="shared" si="0"/>
        <v>3456</v>
      </c>
    </row>
    <row r="8" spans="2:4" x14ac:dyDescent="0.2">
      <c r="B8" s="2" t="s">
        <v>16</v>
      </c>
      <c r="C8" s="56">
        <v>16</v>
      </c>
      <c r="D8" s="57">
        <f t="shared" si="0"/>
        <v>432</v>
      </c>
    </row>
    <row r="9" spans="2:4" x14ac:dyDescent="0.2">
      <c r="B9" s="2" t="s">
        <v>19</v>
      </c>
      <c r="C9" s="56">
        <v>3</v>
      </c>
      <c r="D9" s="57">
        <f t="shared" si="0"/>
        <v>81</v>
      </c>
    </row>
    <row r="10" spans="2:4" x14ac:dyDescent="0.2">
      <c r="B10" s="3" t="s">
        <v>18</v>
      </c>
      <c r="C10" s="59">
        <v>5</v>
      </c>
      <c r="D10" s="60">
        <f t="shared" si="0"/>
        <v>135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Installed Coal Capacity</vt:lpstr>
      <vt:lpstr>Figure 1 &amp; 3</vt:lpstr>
      <vt:lpstr>NECP Coal Ranking</vt:lpstr>
      <vt:lpstr>Figure 4</vt:lpstr>
      <vt:lpstr>Figure 5</vt:lpstr>
      <vt:lpstr>Table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CMoore</dc:creator>
  <cp:lastModifiedBy>CMoore</cp:lastModifiedBy>
  <dcterms:created xsi:type="dcterms:W3CDTF">2019-05-08T09:44:55Z</dcterms:created>
  <dcterms:modified xsi:type="dcterms:W3CDTF">2019-05-28T16:53:49Z</dcterms:modified>
</cp:coreProperties>
</file>